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chco-my.sharepoint.com/personal/cicely_abdycollins_chandcogroup_com/Documents/Documents/Website/"/>
    </mc:Choice>
  </mc:AlternateContent>
  <xr:revisionPtr revIDLastSave="1" documentId="8_{6CB8D68C-B8BD-4C4F-B46F-93232A26743B}" xr6:coauthVersionLast="47" xr6:coauthVersionMax="47" xr10:uidLastSave="{EC853E27-79AA-404A-A7F7-B9391C8E20BC}"/>
  <bookViews>
    <workbookView xWindow="-110" yWindow="-110" windowWidth="19420" windowHeight="10420" xr2:uid="{00000000-000D-0000-FFFF-FFFF00000000}"/>
  </bookViews>
  <sheets>
    <sheet name="Reporting Figures Overview" sheetId="8" r:id="rId1"/>
    <sheet name="2022" sheetId="1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8" l="1"/>
  <c r="D2" i="8"/>
  <c r="E2" i="8"/>
  <c r="F2" i="8"/>
  <c r="G2" i="8"/>
  <c r="H2" i="8"/>
  <c r="I2" i="8"/>
  <c r="J2" i="8"/>
  <c r="K2" i="8"/>
  <c r="M2" i="8"/>
  <c r="C7" i="8"/>
  <c r="D7" i="8"/>
  <c r="E7" i="8"/>
  <c r="F7" i="8"/>
  <c r="G7" i="8"/>
  <c r="H7" i="8"/>
  <c r="I7" i="8"/>
  <c r="J7" i="8"/>
  <c r="C12" i="8"/>
  <c r="D12" i="8"/>
  <c r="E12" i="8"/>
  <c r="F12" i="8"/>
  <c r="G12" i="8"/>
  <c r="H12" i="8"/>
  <c r="I12" i="8"/>
  <c r="J12" i="8"/>
  <c r="K12" i="8"/>
  <c r="M12" i="8"/>
  <c r="L32" i="1"/>
  <c r="L40" i="1" s="1"/>
  <c r="L41" i="1" s="1"/>
  <c r="L38" i="1"/>
  <c r="L37" i="1"/>
  <c r="L7" i="8"/>
  <c r="B41" i="1"/>
  <c r="C41" i="1"/>
  <c r="D41" i="1"/>
  <c r="E41" i="1"/>
  <c r="F41" i="1"/>
  <c r="G41" i="1"/>
  <c r="H41" i="1"/>
  <c r="I41" i="1"/>
  <c r="J41" i="1"/>
  <c r="B32" i="1"/>
  <c r="B40" i="1" s="1"/>
  <c r="C32" i="1"/>
  <c r="D32" i="1"/>
  <c r="D40" i="1" s="1"/>
  <c r="E32" i="1"/>
  <c r="F32" i="1"/>
  <c r="G32" i="1"/>
  <c r="H32" i="1"/>
  <c r="I32" i="1"/>
  <c r="I39" i="1" s="1"/>
  <c r="J32" i="1"/>
  <c r="J40" i="1" s="1"/>
  <c r="C40" i="1"/>
  <c r="E40" i="1"/>
  <c r="F40" i="1"/>
  <c r="G40" i="1"/>
  <c r="H40" i="1"/>
  <c r="I40" i="1"/>
  <c r="C39" i="1"/>
  <c r="E39" i="1"/>
  <c r="F39" i="1"/>
  <c r="G39" i="1"/>
  <c r="H39" i="1"/>
  <c r="B38" i="1"/>
  <c r="C38" i="1"/>
  <c r="D38" i="1"/>
  <c r="E38" i="1"/>
  <c r="F38" i="1"/>
  <c r="G38" i="1"/>
  <c r="H38" i="1"/>
  <c r="I38" i="1"/>
  <c r="B37" i="1"/>
  <c r="C37" i="1"/>
  <c r="D37" i="1"/>
  <c r="E37" i="1"/>
  <c r="F37" i="1"/>
  <c r="G37" i="1"/>
  <c r="H37" i="1"/>
  <c r="I37" i="1"/>
  <c r="K39" i="1"/>
  <c r="K37" i="1"/>
  <c r="K32" i="1"/>
  <c r="C14" i="1"/>
  <c r="D14" i="1"/>
  <c r="E14" i="1"/>
  <c r="F14" i="1"/>
  <c r="G14" i="1"/>
  <c r="H14" i="1"/>
  <c r="K14" i="1"/>
  <c r="K40" i="1" s="1"/>
  <c r="L2" i="8" s="1"/>
  <c r="L14" i="1"/>
  <c r="B14" i="1"/>
  <c r="C6" i="1"/>
  <c r="D6" i="1"/>
  <c r="E6" i="1"/>
  <c r="F6" i="1"/>
  <c r="G6" i="1"/>
  <c r="H6" i="1"/>
  <c r="I6" i="1"/>
  <c r="J6" i="1"/>
  <c r="J39" i="1" s="1"/>
  <c r="K6" i="1"/>
  <c r="L6" i="1"/>
  <c r="B6" i="1"/>
  <c r="L22" i="1"/>
  <c r="K22" i="1"/>
  <c r="J38" i="1" l="1"/>
  <c r="K7" i="8"/>
  <c r="J37" i="1"/>
  <c r="L39" i="1"/>
  <c r="M7" i="8"/>
  <c r="K41" i="1"/>
  <c r="L12" i="8" s="1"/>
  <c r="K38" i="1"/>
  <c r="D39" i="1"/>
  <c r="B3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tc={ED60C41A-4C7D-459B-BC58-606F2C980901}</author>
    <author>tc={604E750B-AA0C-408D-9D68-4846A1549C79}</author>
    <author>tc={634E13C1-2731-4E1C-A586-E17947D257CA}</author>
    <author>tc={6C320B0D-8EBB-4920-AAE3-BC40DB7C4976}</author>
    <author>tc={C4079EF6-50E9-4D13-916E-A6AA2D51F30C}</author>
    <author>tc={100C4D8C-3EE8-4882-A9C9-3C8E4CF6159E}</author>
  </authors>
  <commentList>
    <comment ref="A25" authorId="0" shapeId="0" xr:uid="{ED60C41A-4C7D-459B-BC58-606F2C98090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Find Data in Lolly 'Wastage From Tills by Reason &amp; Location' - select sites &amp; Produced Not Sold as reason. </t>
      </text>
    </comment>
    <comment ref="A34" authorId="1" shapeId="0" xr:uid="{604E750B-AA0C-408D-9D68-4846A1549C7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Find Data in Lolly 'Wastage from Tills by Reason' - select only café sites, and Produced Not Sold and Out of Date as reason. Then clean the data and condense the two categories together
Reply:
    To clean the data: first copy &amp; paste all the descriptions and wastage quantities into a new sheet. Then pivot the list. Then tag each item with it's category manually. Then pivot the quantities and categories. </t>
      </text>
    </comment>
    <comment ref="B34" authorId="2" shapeId="0" xr:uid="{634E13C1-2731-4E1C-A586-E17947D257CA}">
      <text>
        <t>[Threaded comment]
Your version of Excel allows you to read this threaded comment; however, any edits to it will get removed if the file is opened in a newer version of Excel. Learn more: https://go.microsoft.com/fwlink/?linkid=870924
Comment:
    Overproduction for all cafes, refectories.</t>
      </text>
    </comment>
    <comment ref="C34" authorId="3" shapeId="0" xr:uid="{6C320B0D-8EBB-4920-AAE3-BC40DB7C4976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Overproduction for all cafes, refectories. </t>
      </text>
    </comment>
    <comment ref="A37" authorId="4" shapeId="0" xr:uid="{C4079EF6-50E9-4D13-916E-A6AA2D51F30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Count of Plate waste / count of covers (only of places where we are measuring plate waste). </t>
      </text>
    </comment>
    <comment ref="A38" authorId="5" shapeId="0" xr:uid="{100C4D8C-3EE8-4882-A9C9-3C8E4CF6159E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Count of prep waste / count of covers (all places where the food prepped goes - i.e. ICH provides for SOP) 
</t>
      </text>
    </comment>
  </commentList>
</comments>
</file>

<file path=xl/sharedStrings.xml><?xml version="1.0" encoding="utf-8"?>
<sst xmlns="http://schemas.openxmlformats.org/spreadsheetml/2006/main" count="85" uniqueCount="44">
  <si>
    <t xml:space="preserve">FOOD WASTE </t>
  </si>
  <si>
    <t xml:space="preserve">Year </t>
  </si>
  <si>
    <t xml:space="preserve">January </t>
  </si>
  <si>
    <t>February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</si>
  <si>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</si>
  <si>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</si>
  <si>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</si>
  <si>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</si>
  <si>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</si>
  <si>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</si>
  <si>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>September</t>
  </si>
  <si>
    <t xml:space="preserve">October </t>
  </si>
  <si>
    <t xml:space="preserve">November - December 19 </t>
  </si>
  <si>
    <t>Total food waste (prep, overproduction &amp; plate per cover) in kg</t>
  </si>
  <si>
    <t>Total food waste (prep, overproduction &amp; plate per cover) per cover</t>
  </si>
  <si>
    <t>Total Food Waste (produced across all operations across campus) in kg</t>
  </si>
  <si>
    <t xml:space="preserve">Number of Products Redistributed </t>
  </si>
  <si>
    <t xml:space="preserve">Scones </t>
  </si>
  <si>
    <t xml:space="preserve">Covers </t>
  </si>
  <si>
    <t xml:space="preserve">Bloomsbury &amp; Wider Campus </t>
  </si>
  <si>
    <t xml:space="preserve">Ramsay </t>
  </si>
  <si>
    <t xml:space="preserve">Ifor Evans </t>
  </si>
  <si>
    <t xml:space="preserve">Total Refectory Covers </t>
  </si>
  <si>
    <t>Prep Waste (in kg)</t>
  </si>
  <si>
    <t>Hospitality</t>
  </si>
  <si>
    <t>Wilkins Refectory</t>
  </si>
  <si>
    <t xml:space="preserve">ICH </t>
  </si>
  <si>
    <t xml:space="preserve">Total Prep Waste </t>
  </si>
  <si>
    <t>Plate Waste (in kg)</t>
  </si>
  <si>
    <t xml:space="preserve">SOP </t>
  </si>
  <si>
    <t xml:space="preserve">Total Plate Waste </t>
  </si>
  <si>
    <t>Overproduction (in kg)</t>
  </si>
  <si>
    <t xml:space="preserve">IOE </t>
  </si>
  <si>
    <t xml:space="preserve">Housman </t>
  </si>
  <si>
    <t xml:space="preserve">Total Over Production (for food made on-site) </t>
  </si>
  <si>
    <t xml:space="preserve">Retail (all cafes selling food: packaged foods, grab&amp;go, cakes &amp; pastries) </t>
  </si>
  <si>
    <t xml:space="preserve">Reporting Figures </t>
  </si>
  <si>
    <t>Plate Waste per cover (in kg)</t>
  </si>
  <si>
    <t>Prep Waste per cover (in kg)</t>
  </si>
  <si>
    <t>Over Production waste per cover (in kg)</t>
  </si>
  <si>
    <t>Total measured Food Waste (produced across all operations across campus) in kg</t>
  </si>
  <si>
    <t>n/a</t>
  </si>
  <si>
    <t>Total food (of food prepared on-site) waste (prep, overproduction &amp; plate) in kg</t>
  </si>
  <si>
    <t>Number of Products Redistributed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</si>
</sst>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0"/>
      <color rgb="FF00000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1"/>
      <color rgb="FF444444"/>
      <name val="Calibri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4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0" fontId="4" fillId="2" borderId="0" xfId="0" applyFont="1" applyFill="1"/>
    <xf numFmtId="0" fontId="5" fillId="3" borderId="0" xfId="0" applyFont="1" applyFill="1"/>
    <xf numFmtId="0" fontId="4" fillId="3" borderId="0" xfId="0" applyFont="1" applyFill="1"/>
    <xf numFmtId="0" fontId="1" fillId="0" borderId="0" xfId="1"/>
    <xf numFmtId="0" fontId="4" fillId="0" borderId="0" xfId="0" applyFont="1" applyAlignment="1">
      <alignment wrapText="1"/>
    </xf>
    <xf numFmtId="3" fontId="4" fillId="0" borderId="0" xfId="0" applyNumberFormat="1" applyFont="1"/>
    <xf numFmtId="0" fontId="4" fillId="4" borderId="0" xfId="0" applyFont="1" applyFill="1"/>
    <xf numFmtId="0" fontId="7" fillId="3" borderId="0" xfId="0" applyFont="1" applyFill="1"/>
    <xf numFmtId="0" fontId="5" fillId="4" borderId="0" xfId="0" applyFont="1" applyFill="1"/>
    <xf numFmtId="3" fontId="5" fillId="0" borderId="0" xfId="0" applyNumberFormat="1" applyFont="1"/>
    <xf numFmtId="0" fontId="5" fillId="0" borderId="0" xfId="0" applyFont="1" applyAlignment="1">
      <alignment wrapText="1"/>
    </xf>
    <xf numFmtId="0" fontId="5" fillId="5" borderId="0" xfId="0" applyFont="1" applyFill="1"/>
    <xf numFmtId="0" fontId="6" fillId="0" borderId="3" xfId="0" applyFont="1" applyBorder="1" applyAlignment="1">
      <alignment vertical="center"/>
    </xf>
    <xf numFmtId="0" fontId="9" fillId="0" borderId="3" xfId="0" applyFont="1" applyBorder="1"/>
    <xf numFmtId="0" fontId="9" fillId="2" borderId="3" xfId="0" applyFont="1" applyFill="1" applyBorder="1"/>
    <xf numFmtId="0" fontId="9" fillId="2" borderId="0" xfId="0" applyFont="1" applyFill="1"/>
    <xf numFmtId="0" fontId="9" fillId="0" borderId="0" xfId="0" applyFont="1"/>
    <xf numFmtId="0" fontId="5" fillId="6" borderId="4" xfId="0" applyFont="1" applyFill="1" applyBorder="1" applyAlignment="1">
      <alignment vertical="center" wrapText="1"/>
    </xf>
    <xf numFmtId="0" fontId="5" fillId="6" borderId="5" xfId="0" applyFont="1" applyFill="1" applyBorder="1" applyAlignment="1">
      <alignment vertical="center" wrapText="1"/>
    </xf>
    <xf numFmtId="0" fontId="9" fillId="0" borderId="6" xfId="0" applyFont="1" applyBorder="1"/>
    <xf numFmtId="0" fontId="9" fillId="2" borderId="6" xfId="0" applyFont="1" applyFill="1" applyBorder="1"/>
    <xf numFmtId="0" fontId="9" fillId="2" borderId="7" xfId="0" applyFont="1" applyFill="1" applyBorder="1"/>
    <xf numFmtId="0" fontId="6" fillId="5" borderId="0" xfId="0" applyFont="1" applyFill="1" applyAlignment="1">
      <alignment vertical="center"/>
    </xf>
    <xf numFmtId="0" fontId="9" fillId="5" borderId="0" xfId="0" applyFont="1" applyFill="1"/>
    <xf numFmtId="0" fontId="9" fillId="0" borderId="8" xfId="0" applyFont="1" applyBorder="1"/>
    <xf numFmtId="0" fontId="9" fillId="2" borderId="9" xfId="0" applyFont="1" applyFill="1" applyBorder="1"/>
    <xf numFmtId="0" fontId="9" fillId="2" borderId="10" xfId="0" applyFont="1" applyFill="1" applyBorder="1"/>
    <xf numFmtId="0" fontId="9" fillId="0" borderId="11" xfId="0" applyFont="1" applyBorder="1"/>
    <xf numFmtId="0" fontId="9" fillId="0" borderId="12" xfId="0" applyFont="1" applyBorder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2" borderId="17" xfId="0" applyFont="1" applyFill="1" applyBorder="1"/>
    <xf numFmtId="0" fontId="3" fillId="2" borderId="21" xfId="0" applyFont="1" applyFill="1" applyBorder="1" applyAlignment="1">
      <alignment wrapText="1"/>
    </xf>
    <xf numFmtId="0" fontId="9" fillId="2" borderId="22" xfId="0" applyFont="1" applyFill="1" applyBorder="1"/>
    <xf numFmtId="0" fontId="9" fillId="0" borderId="2" xfId="0" applyFont="1" applyBorder="1" applyAlignment="1">
      <alignment horizontal="center" vertical="center"/>
    </xf>
    <xf numFmtId="0" fontId="9" fillId="2" borderId="2" xfId="0" applyFont="1" applyFill="1" applyBorder="1"/>
    <xf numFmtId="0" fontId="9" fillId="0" borderId="24" xfId="0" applyFont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10" fillId="0" borderId="0" xfId="0" quotePrefix="1" applyFont="1"/>
    <xf numFmtId="0" fontId="8" fillId="6" borderId="20" xfId="0" applyFont="1" applyFill="1" applyBorder="1" applyAlignment="1">
      <alignment horizontal="center" vertical="center" wrapText="1"/>
    </xf>
    <xf numFmtId="0" fontId="8" fillId="6" borderId="21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23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7A3E53C4-5CB7-4AEF-AD36-5644A71A93E1}"/>
    <cellStyle name="Normal 3" xfId="1" xr:uid="{A1EBB24F-0E7B-4380-872E-D6F27E1331FE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icely Abdy Collins" id="{0CAF45D0-1F2B-48FB-A9C6-5D40AC66AC3E}" userId="S::cicely.abdycollins@chandcogroup.com::85cd8f2a-14c8-4584-94fb-d5cd4c4254c8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5" dT="2022-12-22T12:04:52.10" personId="{0CAF45D0-1F2B-48FB-A9C6-5D40AC66AC3E}" id="{ED60C41A-4C7D-459B-BC58-606F2C980901}">
    <text xml:space="preserve">Find Data in Lolly 'Wastage From Tills by Reason &amp; Location' - select sites &amp; Produced Not Sold as reason. </text>
  </threadedComment>
  <threadedComment ref="A34" dT="2022-12-22T12:14:32.40" personId="{0CAF45D0-1F2B-48FB-A9C6-5D40AC66AC3E}" id="{604E750B-AA0C-408D-9D68-4846A1549C79}">
    <text>Find Data in Lolly 'Wastage from Tills by Reason' - select only café sites, and Produced Not Sold and Out of Date as reason. Then clean the data and condense the two categories together</text>
  </threadedComment>
  <threadedComment ref="A34" dT="2022-12-22T12:59:06.69" personId="{0CAF45D0-1F2B-48FB-A9C6-5D40AC66AC3E}" id="{B1DF41E4-228D-4454-9DC2-3360C422D0D1}" parentId="{604E750B-AA0C-408D-9D68-4846A1549C79}">
    <text xml:space="preserve">To clean the data: first copy &amp; paste all the descriptions and wastage quantities into a new sheet. Then pivot the list. Then tag each item with it's category manually. Then pivot the quantities and categories. </text>
  </threadedComment>
  <threadedComment ref="B34" dT="2022-12-22T11:16:44.99" personId="{0CAF45D0-1F2B-48FB-A9C6-5D40AC66AC3E}" id="{634E13C1-2731-4E1C-A586-E17947D257CA}">
    <text>Overproduction for all cafes, refectories.</text>
  </threadedComment>
  <threadedComment ref="C34" dT="2022-12-22T11:16:32.23" personId="{0CAF45D0-1F2B-48FB-A9C6-5D40AC66AC3E}" id="{6C320B0D-8EBB-4920-AAE3-BC40DB7C4976}">
    <text xml:space="preserve">Overproduction for all cafes, refectories. </text>
  </threadedComment>
  <threadedComment ref="A37" dT="2022-11-02T16:06:24.97" personId="{0CAF45D0-1F2B-48FB-A9C6-5D40AC66AC3E}" id="{C4079EF6-50E9-4D13-916E-A6AA2D51F30C}">
    <text xml:space="preserve">Count of Plate waste / count of covers (only of places where we are measuring plate waste). </text>
  </threadedComment>
  <threadedComment ref="A38" dT="2022-11-02T16:08:00.66" personId="{0CAF45D0-1F2B-48FB-A9C6-5D40AC66AC3E}" id="{100C4D8C-3EE8-4882-A9C9-3C8E4CF6159E}">
    <text xml:space="preserve">Count of prep waste / count of covers (all places where the food prepped goes - i.e. ICH provides for SOP) 
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BC391-3ED1-4727-B82E-417AD2F768F9}">
  <dimension ref="A1:AJ20"/>
  <sheetViews>
    <sheetView tabSelected="1" zoomScale="60" zoomScaleNormal="60" workbookViewId="0">
      <selection activeCell="M5" sqref="M5"/>
    </sheetView>
  </sheetViews>
  <sheetFormatPr defaultColWidth="8.7265625" defaultRowHeight="14.5" x14ac:dyDescent="0.35"/>
  <cols>
    <col min="1" max="1" width="26.1796875" style="21" customWidth="1"/>
    <col min="2" max="2" width="8.7265625" style="21"/>
    <col min="3" max="3" width="9.26953125" style="21" customWidth="1"/>
    <col min="4" max="12" width="8.7265625" style="21"/>
    <col min="13" max="13" width="13" style="21" customWidth="1"/>
    <col min="14" max="36" width="8.7265625" style="28"/>
    <col min="37" max="16384" width="8.7265625" style="21"/>
  </cols>
  <sheetData>
    <row r="1" spans="1:36" s="17" customFormat="1" ht="52" x14ac:dyDescent="0.35">
      <c r="A1" s="45" t="s">
        <v>0</v>
      </c>
      <c r="B1" s="46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22" t="s">
        <v>9</v>
      </c>
      <c r="K1" s="22" t="s">
        <v>10</v>
      </c>
      <c r="L1" s="22" t="s">
        <v>11</v>
      </c>
      <c r="M1" s="23" t="s">
        <v>12</v>
      </c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</row>
    <row r="2" spans="1:36" s="18" customFormat="1" ht="24" customHeight="1" x14ac:dyDescent="0.35">
      <c r="A2" s="48" t="s">
        <v>13</v>
      </c>
      <c r="B2" s="42">
        <v>2022</v>
      </c>
      <c r="C2" s="18">
        <f>'2022'!B40</f>
        <v>39.5</v>
      </c>
      <c r="D2" s="18">
        <f>'2022'!C40</f>
        <v>26.85</v>
      </c>
      <c r="E2" s="18">
        <f>'2022'!D40</f>
        <v>1954.633</v>
      </c>
      <c r="F2" s="18">
        <f>'2022'!E40</f>
        <v>78.97999999999999</v>
      </c>
      <c r="G2" s="18">
        <f>'2022'!F40</f>
        <v>281.53300000000002</v>
      </c>
      <c r="H2" s="18">
        <f>'2022'!G40</f>
        <v>348.41</v>
      </c>
      <c r="I2" s="18">
        <f>'2022'!H40</f>
        <v>58.552</v>
      </c>
      <c r="J2" s="18">
        <f>'2022'!I40</f>
        <v>31.928999999999998</v>
      </c>
      <c r="K2" s="18">
        <f>'2022'!J40</f>
        <v>31.928999999999998</v>
      </c>
      <c r="L2" s="18">
        <f>'2022'!K40</f>
        <v>1808.6200000000001</v>
      </c>
      <c r="M2" s="18">
        <f>'2022'!L40</f>
        <v>2242.33</v>
      </c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</row>
    <row r="3" spans="1:36" s="18" customFormat="1" ht="24" customHeight="1" x14ac:dyDescent="0.35">
      <c r="A3" s="49"/>
      <c r="B3" s="42">
        <v>2023</v>
      </c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</row>
    <row r="4" spans="1:36" s="18" customFormat="1" ht="24" customHeight="1" x14ac:dyDescent="0.35">
      <c r="A4" s="49"/>
      <c r="B4" s="42">
        <v>2024</v>
      </c>
      <c r="M4" s="24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6" s="18" customFormat="1" ht="24" customHeight="1" x14ac:dyDescent="0.35">
      <c r="A5" s="49"/>
      <c r="B5" s="42">
        <v>2025</v>
      </c>
      <c r="M5" s="24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</row>
    <row r="6" spans="1:36" s="19" customFormat="1" ht="11.5" customHeight="1" x14ac:dyDescent="0.35">
      <c r="A6" s="40"/>
      <c r="B6" s="43"/>
      <c r="M6" s="25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</row>
    <row r="7" spans="1:36" s="18" customFormat="1" ht="23.15" customHeight="1" x14ac:dyDescent="0.35">
      <c r="A7" s="49" t="s">
        <v>14</v>
      </c>
      <c r="B7" s="42">
        <v>2022</v>
      </c>
      <c r="C7" s="18" t="e">
        <f>SUM('2022'!A40/'2022'!B6)</f>
        <v>#VALUE!</v>
      </c>
      <c r="D7" s="18">
        <f>SUM('2022'!B40/'2022'!C6)</f>
        <v>2.5314022045629324E-3</v>
      </c>
      <c r="E7" s="18">
        <f>SUM('2022'!C40/'2022'!D6)</f>
        <v>1.5790402258292167E-3</v>
      </c>
      <c r="F7" s="18">
        <f>SUM('2022'!D40/'2022'!E6)</f>
        <v>0.1715493242057223</v>
      </c>
      <c r="G7" s="18">
        <f>SUM('2022'!E40/'2022'!F6)</f>
        <v>5.0817140651138841E-3</v>
      </c>
      <c r="H7" s="18">
        <f>SUM('2022'!F40/'2022'!G6)</f>
        <v>2.1639738662567257E-2</v>
      </c>
      <c r="I7" s="18">
        <f>SUM('2022'!G40/'2022'!H6)</f>
        <v>3.0723985890652561E-2</v>
      </c>
      <c r="J7" s="18">
        <f>SUM('2022'!H40/'2022'!I6)</f>
        <v>7.4013399064593605E-3</v>
      </c>
      <c r="K7" s="18">
        <f>SUM('2022'!I40/'2022'!J6)</f>
        <v>4.8575992697398448E-3</v>
      </c>
      <c r="L7" s="18">
        <f>SUM('2022'!J40/'2022'!K6)</f>
        <v>5.8604676773980392E-4</v>
      </c>
      <c r="M7" s="18">
        <f>SUM('2022'!K40/'2022'!L6)</f>
        <v>9.8118591656268656E-2</v>
      </c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36" s="18" customFormat="1" ht="23.15" customHeight="1" x14ac:dyDescent="0.35">
      <c r="A8" s="49"/>
      <c r="B8" s="42">
        <v>2023</v>
      </c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</row>
    <row r="9" spans="1:36" s="18" customFormat="1" ht="23.15" customHeight="1" x14ac:dyDescent="0.35">
      <c r="A9" s="49"/>
      <c r="B9" s="42">
        <v>2024</v>
      </c>
      <c r="M9" s="24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36" s="18" customFormat="1" ht="23.15" customHeight="1" x14ac:dyDescent="0.35">
      <c r="A10" s="49"/>
      <c r="B10" s="42">
        <v>2025</v>
      </c>
      <c r="M10" s="24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</row>
    <row r="11" spans="1:36" s="20" customFormat="1" x14ac:dyDescent="0.35">
      <c r="A11" s="41"/>
      <c r="M11" s="26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</row>
    <row r="12" spans="1:36" ht="20.5" customHeight="1" x14ac:dyDescent="0.35">
      <c r="A12" s="50" t="s">
        <v>15</v>
      </c>
      <c r="B12" s="42">
        <v>2022</v>
      </c>
      <c r="C12" s="18">
        <f>'2022'!B41</f>
        <v>669.14</v>
      </c>
      <c r="D12" s="18">
        <f>'2022'!C41</f>
        <v>789.60500000000002</v>
      </c>
      <c r="E12" s="18">
        <f>'2022'!D41</f>
        <v>2985.933</v>
      </c>
      <c r="F12" s="18">
        <f>'2022'!E41</f>
        <v>683.98</v>
      </c>
      <c r="G12" s="18">
        <f>'2022'!F41</f>
        <v>1026.433</v>
      </c>
      <c r="H12" s="18">
        <f>'2022'!G41</f>
        <v>782.36</v>
      </c>
      <c r="I12" s="18">
        <f>'2022'!H41</f>
        <v>598.52200000000005</v>
      </c>
      <c r="J12" s="18">
        <f>'2022'!I41</f>
        <v>601.92899999999997</v>
      </c>
      <c r="K12" s="18">
        <f>'2022'!J41</f>
        <v>601.92899999999997</v>
      </c>
      <c r="L12" s="18">
        <f>'2022'!K41</f>
        <v>2060.4749999999999</v>
      </c>
      <c r="M12" s="18">
        <f>'2022'!L41</f>
        <v>2543.63</v>
      </c>
    </row>
    <row r="13" spans="1:36" ht="20.5" customHeight="1" x14ac:dyDescent="0.35">
      <c r="A13" s="50"/>
      <c r="B13" s="42">
        <v>2023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</row>
    <row r="14" spans="1:36" ht="20.5" customHeight="1" x14ac:dyDescent="0.35">
      <c r="A14" s="50"/>
      <c r="B14" s="42">
        <v>2024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24"/>
    </row>
    <row r="15" spans="1:36" ht="20.5" customHeight="1" x14ac:dyDescent="0.35">
      <c r="A15" s="51"/>
      <c r="B15" s="44">
        <v>2025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6"/>
    </row>
    <row r="16" spans="1:36" s="20" customFormat="1" x14ac:dyDescent="0.35">
      <c r="A16" s="3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1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</row>
    <row r="17" spans="1:13" x14ac:dyDescent="0.35">
      <c r="A17" s="52" t="s">
        <v>16</v>
      </c>
      <c r="B17" s="37">
        <v>2022</v>
      </c>
      <c r="C17" s="29">
        <v>36</v>
      </c>
      <c r="D17" s="29">
        <v>148</v>
      </c>
      <c r="E17" s="29">
        <v>157</v>
      </c>
      <c r="F17" s="29">
        <v>0</v>
      </c>
      <c r="G17" s="29" t="s">
        <v>17</v>
      </c>
      <c r="H17" s="29">
        <v>72</v>
      </c>
      <c r="I17" s="29">
        <v>0</v>
      </c>
      <c r="J17" s="29">
        <v>0</v>
      </c>
      <c r="K17" s="29">
        <v>0</v>
      </c>
      <c r="L17" s="29">
        <v>25</v>
      </c>
      <c r="M17" s="32">
        <v>358</v>
      </c>
    </row>
    <row r="18" spans="1:13" x14ac:dyDescent="0.35">
      <c r="A18" s="52"/>
      <c r="B18" s="37">
        <v>2023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32"/>
    </row>
    <row r="19" spans="1:13" x14ac:dyDescent="0.35">
      <c r="A19" s="52"/>
      <c r="B19" s="37">
        <v>2024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32"/>
    </row>
    <row r="20" spans="1:13" x14ac:dyDescent="0.35">
      <c r="A20" s="53"/>
      <c r="B20" s="38">
        <v>2025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4"/>
    </row>
  </sheetData>
  <mergeCells count="4">
    <mergeCell ref="A2:A5"/>
    <mergeCell ref="A7:A10"/>
    <mergeCell ref="A12:A15"/>
    <mergeCell ref="A17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2"/>
  <sheetViews>
    <sheetView zoomScale="60" zoomScaleNormal="60" workbookViewId="0">
      <pane xSplit="1" topLeftCell="B1" activePane="topRight" state="frozen"/>
      <selection pane="topRight" activeCell="L12" sqref="L12"/>
    </sheetView>
  </sheetViews>
  <sheetFormatPr defaultColWidth="8.7265625" defaultRowHeight="13" x14ac:dyDescent="0.3"/>
  <cols>
    <col min="1" max="1" width="25.453125" style="3" customWidth="1"/>
    <col min="2" max="10" width="8.7265625" style="3"/>
    <col min="11" max="11" width="10.81640625" style="3" bestFit="1" customWidth="1"/>
    <col min="12" max="12" width="17.26953125" style="3" customWidth="1"/>
    <col min="13" max="16384" width="8.7265625" style="3"/>
  </cols>
  <sheetData>
    <row r="1" spans="1:12" s="9" customFormat="1" ht="26" x14ac:dyDescent="0.3">
      <c r="B1" s="9" t="s">
        <v>2</v>
      </c>
      <c r="C1" s="9" t="s">
        <v>3</v>
      </c>
      <c r="D1" s="9" t="s">
        <v>4</v>
      </c>
      <c r="E1" s="9" t="s">
        <v>5</v>
      </c>
      <c r="F1" s="9" t="s">
        <v>6</v>
      </c>
      <c r="G1" s="9" t="s">
        <v>7</v>
      </c>
      <c r="H1" s="9" t="s">
        <v>8</v>
      </c>
      <c r="I1" s="9" t="s">
        <v>9</v>
      </c>
      <c r="J1" s="9" t="s">
        <v>10</v>
      </c>
      <c r="K1" s="9" t="s">
        <v>11</v>
      </c>
      <c r="L1" s="9" t="s">
        <v>12</v>
      </c>
    </row>
    <row r="2" spans="1:12" s="7" customFormat="1" x14ac:dyDescent="0.3">
      <c r="A2" s="6" t="s">
        <v>18</v>
      </c>
    </row>
    <row r="3" spans="1:12" ht="14.5" customHeight="1" x14ac:dyDescent="0.3">
      <c r="A3" s="3" t="s">
        <v>19</v>
      </c>
      <c r="B3" s="10">
        <v>8392</v>
      </c>
      <c r="C3" s="10">
        <v>11604</v>
      </c>
      <c r="D3" s="10">
        <v>13004</v>
      </c>
      <c r="E3" s="3">
        <v>7594</v>
      </c>
      <c r="F3" s="3">
        <v>11742</v>
      </c>
      <c r="G3" s="3">
        <v>7339</v>
      </c>
      <c r="H3" s="3">
        <v>9494</v>
      </c>
      <c r="I3" s="3">
        <v>7911</v>
      </c>
      <c r="J3" s="3">
        <v>6573</v>
      </c>
      <c r="K3" s="10">
        <v>28812</v>
      </c>
      <c r="L3" s="10">
        <v>10470</v>
      </c>
    </row>
    <row r="4" spans="1:12" x14ac:dyDescent="0.3">
      <c r="A4" s="3" t="s">
        <v>20</v>
      </c>
      <c r="B4" s="3">
        <v>2000</v>
      </c>
      <c r="C4" s="3">
        <v>2000</v>
      </c>
      <c r="D4" s="3">
        <v>2000</v>
      </c>
      <c r="E4" s="10">
        <v>1900</v>
      </c>
      <c r="F4" s="10">
        <v>1900</v>
      </c>
      <c r="G4" s="3">
        <v>3361</v>
      </c>
      <c r="H4" s="3">
        <v>0</v>
      </c>
      <c r="I4" s="3">
        <v>0</v>
      </c>
      <c r="J4" s="3">
        <v>0</v>
      </c>
      <c r="K4" s="3">
        <v>14801</v>
      </c>
      <c r="L4" s="3">
        <v>5544</v>
      </c>
    </row>
    <row r="5" spans="1:12" x14ac:dyDescent="0.3">
      <c r="A5" s="3" t="s">
        <v>21</v>
      </c>
      <c r="B5" s="3">
        <v>2000</v>
      </c>
      <c r="C5" s="3">
        <v>2000</v>
      </c>
      <c r="D5" s="3">
        <v>2000</v>
      </c>
      <c r="E5" s="10">
        <v>1900</v>
      </c>
      <c r="F5" s="10">
        <v>1900</v>
      </c>
      <c r="G5" s="3">
        <v>2310</v>
      </c>
      <c r="H5" s="3">
        <v>1846</v>
      </c>
      <c r="I5" s="3">
        <v>0</v>
      </c>
      <c r="J5" s="3">
        <v>0</v>
      </c>
      <c r="K5" s="3">
        <v>10869</v>
      </c>
      <c r="L5" s="3">
        <v>2419</v>
      </c>
    </row>
    <row r="6" spans="1:12" s="4" customFormat="1" x14ac:dyDescent="0.3">
      <c r="A6" s="4" t="s">
        <v>22</v>
      </c>
      <c r="B6" s="14">
        <f>SUM(B3:B5)</f>
        <v>12392</v>
      </c>
      <c r="C6" s="14">
        <f t="shared" ref="C6:L6" si="0">SUM(C3:C5)</f>
        <v>15604</v>
      </c>
      <c r="D6" s="14">
        <f t="shared" si="0"/>
        <v>17004</v>
      </c>
      <c r="E6" s="14">
        <f t="shared" si="0"/>
        <v>11394</v>
      </c>
      <c r="F6" s="14">
        <f t="shared" si="0"/>
        <v>15542</v>
      </c>
      <c r="G6" s="14">
        <f t="shared" si="0"/>
        <v>13010</v>
      </c>
      <c r="H6" s="14">
        <f t="shared" si="0"/>
        <v>11340</v>
      </c>
      <c r="I6" s="14">
        <f t="shared" si="0"/>
        <v>7911</v>
      </c>
      <c r="J6" s="14">
        <f t="shared" si="0"/>
        <v>6573</v>
      </c>
      <c r="K6" s="14">
        <f t="shared" si="0"/>
        <v>54482</v>
      </c>
      <c r="L6" s="14">
        <f t="shared" si="0"/>
        <v>18433</v>
      </c>
    </row>
    <row r="7" spans="1:12" s="5" customFormat="1" x14ac:dyDescent="0.3"/>
    <row r="8" spans="1:12" s="7" customFormat="1" x14ac:dyDescent="0.3">
      <c r="A8" s="6" t="s">
        <v>23</v>
      </c>
    </row>
    <row r="9" spans="1:12" x14ac:dyDescent="0.3">
      <c r="A9" s="3" t="s">
        <v>24</v>
      </c>
      <c r="B9" s="3" t="s">
        <v>41</v>
      </c>
      <c r="C9" s="3" t="s">
        <v>41</v>
      </c>
      <c r="D9" s="3" t="s">
        <v>41</v>
      </c>
      <c r="E9" s="3" t="s">
        <v>41</v>
      </c>
      <c r="F9" s="3" t="s">
        <v>41</v>
      </c>
      <c r="G9" s="3">
        <v>7.3</v>
      </c>
      <c r="H9" s="3">
        <v>25</v>
      </c>
      <c r="I9" s="11"/>
      <c r="J9" s="11"/>
      <c r="K9" s="3" t="s">
        <v>41</v>
      </c>
      <c r="L9" s="3" t="s">
        <v>41</v>
      </c>
    </row>
    <row r="10" spans="1:12" x14ac:dyDescent="0.3">
      <c r="A10" s="3" t="s">
        <v>25</v>
      </c>
      <c r="B10" s="3">
        <v>33.9</v>
      </c>
      <c r="C10" s="3">
        <v>22.75</v>
      </c>
      <c r="D10" s="3">
        <v>11.577999999999999</v>
      </c>
      <c r="E10" s="3">
        <v>45</v>
      </c>
      <c r="F10" s="3">
        <v>130</v>
      </c>
      <c r="G10" s="3">
        <v>60</v>
      </c>
      <c r="H10" s="3">
        <v>0</v>
      </c>
      <c r="I10" s="11"/>
      <c r="J10" s="11"/>
      <c r="K10" s="3">
        <v>95.9</v>
      </c>
      <c r="L10" s="3">
        <v>78.599999999999994</v>
      </c>
    </row>
    <row r="11" spans="1:12" x14ac:dyDescent="0.3">
      <c r="A11" s="3" t="s">
        <v>21</v>
      </c>
      <c r="B11" s="3" t="s">
        <v>41</v>
      </c>
      <c r="C11" s="3" t="s">
        <v>41</v>
      </c>
      <c r="D11" s="3" t="s">
        <v>41</v>
      </c>
      <c r="E11" s="3" t="s">
        <v>41</v>
      </c>
      <c r="F11" s="3" t="s">
        <v>41</v>
      </c>
      <c r="G11" s="3">
        <v>99.36</v>
      </c>
      <c r="H11" s="3">
        <v>0</v>
      </c>
      <c r="I11" s="11"/>
      <c r="J11" s="11"/>
      <c r="K11" s="3">
        <v>101.78</v>
      </c>
      <c r="L11" s="3">
        <v>0</v>
      </c>
    </row>
    <row r="12" spans="1:12" x14ac:dyDescent="0.3">
      <c r="A12" s="3" t="s">
        <v>20</v>
      </c>
      <c r="B12" s="3" t="s">
        <v>41</v>
      </c>
      <c r="C12" s="3" t="s">
        <v>41</v>
      </c>
      <c r="D12" s="3" t="s">
        <v>41</v>
      </c>
      <c r="E12" s="3" t="s">
        <v>41</v>
      </c>
      <c r="F12" s="3" t="s">
        <v>41</v>
      </c>
      <c r="G12" s="3">
        <v>144.57</v>
      </c>
      <c r="H12" s="3">
        <v>0</v>
      </c>
      <c r="I12" s="11"/>
      <c r="J12" s="11"/>
      <c r="K12" s="3">
        <v>157.69999999999999</v>
      </c>
      <c r="L12" s="3">
        <v>241.8</v>
      </c>
    </row>
    <row r="13" spans="1:12" x14ac:dyDescent="0.3">
      <c r="A13" s="3" t="s">
        <v>26</v>
      </c>
      <c r="B13" s="3">
        <v>5.6</v>
      </c>
      <c r="C13" s="3">
        <v>4.0999999999999996</v>
      </c>
      <c r="D13" s="3">
        <v>1920</v>
      </c>
      <c r="E13" s="3">
        <v>8.8000000000000007</v>
      </c>
      <c r="F13" s="3">
        <v>130</v>
      </c>
      <c r="G13" s="3">
        <v>15.13</v>
      </c>
      <c r="H13" s="3">
        <v>4.32</v>
      </c>
      <c r="I13" s="11"/>
      <c r="J13" s="11"/>
      <c r="K13" s="3">
        <v>54.3</v>
      </c>
      <c r="L13" s="3">
        <v>49</v>
      </c>
    </row>
    <row r="14" spans="1:12" s="4" customFormat="1" x14ac:dyDescent="0.3">
      <c r="A14" s="4" t="s">
        <v>27</v>
      </c>
      <c r="B14" s="4">
        <f>SUM(B9:B13)</f>
        <v>39.5</v>
      </c>
      <c r="C14" s="4">
        <f t="shared" ref="C14:L14" si="1">SUM(C9:C13)</f>
        <v>26.85</v>
      </c>
      <c r="D14" s="4">
        <f t="shared" si="1"/>
        <v>1931.578</v>
      </c>
      <c r="E14" s="4">
        <f t="shared" si="1"/>
        <v>53.8</v>
      </c>
      <c r="F14" s="4">
        <f t="shared" si="1"/>
        <v>260</v>
      </c>
      <c r="G14" s="4">
        <f t="shared" si="1"/>
        <v>326.36</v>
      </c>
      <c r="H14" s="4">
        <f t="shared" si="1"/>
        <v>29.32</v>
      </c>
      <c r="I14" s="13"/>
      <c r="J14" s="13"/>
      <c r="K14" s="4">
        <f t="shared" si="1"/>
        <v>409.68</v>
      </c>
      <c r="L14" s="4">
        <f t="shared" si="1"/>
        <v>369.4</v>
      </c>
    </row>
    <row r="15" spans="1:12" s="5" customFormat="1" x14ac:dyDescent="0.3"/>
    <row r="16" spans="1:12" s="7" customFormat="1" x14ac:dyDescent="0.3">
      <c r="A16" s="6" t="s">
        <v>28</v>
      </c>
    </row>
    <row r="17" spans="1:12" x14ac:dyDescent="0.3">
      <c r="A17" s="3" t="s">
        <v>25</v>
      </c>
      <c r="B17" s="11"/>
      <c r="C17" s="11"/>
      <c r="D17" s="11"/>
      <c r="E17" s="11"/>
      <c r="F17" s="11"/>
      <c r="G17" s="11"/>
      <c r="H17" s="11"/>
      <c r="I17" s="11"/>
      <c r="J17" s="11"/>
      <c r="K17" s="3">
        <v>256.39999999999998</v>
      </c>
      <c r="L17" s="3">
        <v>303</v>
      </c>
    </row>
    <row r="18" spans="1:12" x14ac:dyDescent="0.3">
      <c r="A18" s="3" t="s">
        <v>21</v>
      </c>
      <c r="B18" s="11"/>
      <c r="C18" s="11"/>
      <c r="D18" s="11"/>
      <c r="E18" s="11"/>
      <c r="F18" s="11"/>
      <c r="G18" s="11"/>
      <c r="H18" s="11"/>
      <c r="I18" s="11"/>
      <c r="J18" s="11"/>
      <c r="K18" s="3">
        <v>120.4</v>
      </c>
      <c r="L18" s="3">
        <v>291.3</v>
      </c>
    </row>
    <row r="19" spans="1:12" x14ac:dyDescent="0.3">
      <c r="A19" s="3" t="s">
        <v>20</v>
      </c>
      <c r="B19" s="11"/>
      <c r="C19" s="11"/>
      <c r="D19" s="11"/>
      <c r="E19" s="11"/>
      <c r="F19" s="11"/>
      <c r="G19" s="11"/>
      <c r="H19" s="11"/>
      <c r="I19" s="11"/>
      <c r="J19" s="11"/>
      <c r="K19" s="3">
        <v>51.61</v>
      </c>
      <c r="L19" s="3">
        <v>362.8</v>
      </c>
    </row>
    <row r="20" spans="1:12" x14ac:dyDescent="0.3">
      <c r="A20" s="3" t="s">
        <v>26</v>
      </c>
      <c r="B20" s="11"/>
      <c r="C20" s="11"/>
      <c r="D20" s="11"/>
      <c r="E20" s="11"/>
      <c r="F20" s="11"/>
      <c r="G20" s="11"/>
      <c r="H20" s="11"/>
      <c r="I20" s="11"/>
      <c r="J20" s="11"/>
      <c r="K20" s="3">
        <v>293</v>
      </c>
      <c r="L20" s="3">
        <v>38.6</v>
      </c>
    </row>
    <row r="21" spans="1:12" x14ac:dyDescent="0.3">
      <c r="A21" s="3" t="s">
        <v>29</v>
      </c>
      <c r="B21" s="11"/>
      <c r="C21" s="11"/>
      <c r="D21" s="11"/>
      <c r="E21" s="11"/>
      <c r="F21" s="11"/>
      <c r="G21" s="11"/>
      <c r="H21" s="11"/>
      <c r="I21" s="11"/>
      <c r="J21" s="11"/>
      <c r="K21" s="3">
        <v>4.5</v>
      </c>
      <c r="L21" s="3">
        <v>2</v>
      </c>
    </row>
    <row r="22" spans="1:12" s="4" customFormat="1" x14ac:dyDescent="0.3">
      <c r="A22" s="4" t="s">
        <v>30</v>
      </c>
      <c r="B22" s="13"/>
      <c r="C22" s="13"/>
      <c r="D22" s="13"/>
      <c r="E22" s="13"/>
      <c r="F22" s="13"/>
      <c r="G22" s="13"/>
      <c r="H22" s="13"/>
      <c r="I22" s="13"/>
      <c r="J22" s="13"/>
      <c r="K22" s="4">
        <f>SUM(K17:K21)</f>
        <v>725.91</v>
      </c>
      <c r="L22" s="4">
        <f>SUM(L17:L21)</f>
        <v>997.69999999999993</v>
      </c>
    </row>
    <row r="23" spans="1:12" s="5" customFormat="1" x14ac:dyDescent="0.3"/>
    <row r="24" spans="1:12" s="7" customFormat="1" x14ac:dyDescent="0.3">
      <c r="A24" s="6" t="s">
        <v>31</v>
      </c>
    </row>
    <row r="25" spans="1:12" ht="14.5" x14ac:dyDescent="0.35">
      <c r="A25" s="3" t="s">
        <v>25</v>
      </c>
      <c r="B25" s="3" t="s">
        <v>41</v>
      </c>
      <c r="C25" s="3" t="s">
        <v>41</v>
      </c>
      <c r="D25" s="3">
        <v>23.055</v>
      </c>
      <c r="E25" s="3">
        <v>25.18</v>
      </c>
      <c r="F25" s="3">
        <v>21.533000000000001</v>
      </c>
      <c r="G25" s="3">
        <v>22.05</v>
      </c>
      <c r="H25" s="3">
        <v>29.231999999999999</v>
      </c>
      <c r="I25" s="3">
        <v>31.928999999999998</v>
      </c>
      <c r="J25" s="3">
        <v>31.928999999999998</v>
      </c>
      <c r="K25" s="8">
        <v>370.2</v>
      </c>
      <c r="L25" s="3">
        <v>430.4</v>
      </c>
    </row>
    <row r="26" spans="1:12" x14ac:dyDescent="0.3">
      <c r="A26" s="3" t="s">
        <v>21</v>
      </c>
      <c r="B26" s="11"/>
      <c r="C26" s="11"/>
      <c r="D26" s="11"/>
      <c r="E26" s="11"/>
      <c r="F26" s="11"/>
      <c r="G26" s="11"/>
      <c r="H26" s="11"/>
      <c r="I26" s="11"/>
      <c r="J26" s="11"/>
      <c r="K26" s="3">
        <v>9.8000000000000007</v>
      </c>
      <c r="L26" s="3" t="s">
        <v>41</v>
      </c>
    </row>
    <row r="27" spans="1:12" x14ac:dyDescent="0.3">
      <c r="A27" s="3" t="s">
        <v>20</v>
      </c>
      <c r="B27" s="11"/>
      <c r="C27" s="11"/>
      <c r="D27" s="11"/>
      <c r="E27" s="11"/>
      <c r="F27" s="11"/>
      <c r="G27" s="11"/>
      <c r="H27" s="11"/>
      <c r="I27" s="11"/>
      <c r="J27" s="11"/>
      <c r="K27" s="3">
        <v>124.3</v>
      </c>
      <c r="L27" s="3">
        <v>188.64</v>
      </c>
    </row>
    <row r="28" spans="1:12" x14ac:dyDescent="0.3">
      <c r="A28" s="3" t="s">
        <v>26</v>
      </c>
      <c r="B28" s="11"/>
      <c r="C28" s="11"/>
      <c r="D28" s="11"/>
      <c r="E28" s="11"/>
      <c r="F28" s="11"/>
      <c r="G28" s="11"/>
      <c r="H28" s="11"/>
      <c r="I28" s="11"/>
      <c r="J28" s="11"/>
      <c r="K28" s="3">
        <v>36.049999999999997</v>
      </c>
      <c r="L28" s="3">
        <v>55.6</v>
      </c>
    </row>
    <row r="29" spans="1:12" x14ac:dyDescent="0.3">
      <c r="A29" s="3" t="s">
        <v>29</v>
      </c>
      <c r="B29" s="11"/>
      <c r="C29" s="11"/>
      <c r="D29" s="11"/>
      <c r="E29" s="11"/>
      <c r="F29" s="11"/>
      <c r="G29" s="11"/>
      <c r="H29" s="11"/>
      <c r="I29" s="11"/>
      <c r="J29" s="11"/>
      <c r="K29" s="3">
        <v>43.5</v>
      </c>
      <c r="L29" s="3">
        <v>37.1</v>
      </c>
    </row>
    <row r="30" spans="1:12" x14ac:dyDescent="0.3">
      <c r="A30" s="3" t="s">
        <v>32</v>
      </c>
      <c r="B30" s="11"/>
      <c r="C30" s="11"/>
      <c r="D30" s="11"/>
      <c r="E30" s="11"/>
      <c r="F30" s="11"/>
      <c r="G30" s="11"/>
      <c r="H30" s="11"/>
      <c r="I30" s="11"/>
      <c r="J30" s="11"/>
      <c r="K30" s="3">
        <v>14.28</v>
      </c>
      <c r="L30" s="3">
        <v>9.09</v>
      </c>
    </row>
    <row r="31" spans="1:12" x14ac:dyDescent="0.3">
      <c r="A31" s="3" t="s">
        <v>33</v>
      </c>
      <c r="B31" s="11"/>
      <c r="C31" s="11"/>
      <c r="D31" s="11"/>
      <c r="E31" s="11"/>
      <c r="F31" s="11"/>
      <c r="G31" s="11"/>
      <c r="H31" s="11"/>
      <c r="I31" s="11"/>
      <c r="J31" s="11"/>
      <c r="K31" s="3">
        <v>74.900000000000006</v>
      </c>
      <c r="L31" s="3">
        <v>154.4</v>
      </c>
    </row>
    <row r="32" spans="1:12" s="4" customFormat="1" x14ac:dyDescent="0.3">
      <c r="A32" s="4" t="s">
        <v>34</v>
      </c>
      <c r="B32" s="16">
        <f t="shared" ref="B32:J32" si="2">SUM(B25:B31)</f>
        <v>0</v>
      </c>
      <c r="C32" s="16">
        <f t="shared" si="2"/>
        <v>0</v>
      </c>
      <c r="D32" s="16">
        <f t="shared" si="2"/>
        <v>23.055</v>
      </c>
      <c r="E32" s="16">
        <f t="shared" si="2"/>
        <v>25.18</v>
      </c>
      <c r="F32" s="16">
        <f t="shared" si="2"/>
        <v>21.533000000000001</v>
      </c>
      <c r="G32" s="16">
        <f t="shared" si="2"/>
        <v>22.05</v>
      </c>
      <c r="H32" s="16">
        <f t="shared" si="2"/>
        <v>29.231999999999999</v>
      </c>
      <c r="I32" s="16">
        <f t="shared" si="2"/>
        <v>31.928999999999998</v>
      </c>
      <c r="J32" s="16">
        <f t="shared" si="2"/>
        <v>31.928999999999998</v>
      </c>
      <c r="K32" s="16">
        <f>SUM(K25:K31)</f>
        <v>673.03</v>
      </c>
      <c r="L32" s="16">
        <f>SUM(L25:L31)</f>
        <v>875.23</v>
      </c>
    </row>
    <row r="33" spans="1:12" s="5" customFormat="1" ht="6" customHeight="1" x14ac:dyDescent="0.3"/>
    <row r="34" spans="1:12" s="4" customFormat="1" ht="39" x14ac:dyDescent="0.3">
      <c r="A34" s="15" t="s">
        <v>35</v>
      </c>
      <c r="B34" s="4">
        <v>629.64</v>
      </c>
      <c r="C34" s="4">
        <v>762.755</v>
      </c>
      <c r="D34" s="4">
        <v>1031.3</v>
      </c>
      <c r="E34" s="4">
        <v>605</v>
      </c>
      <c r="F34" s="4">
        <v>744.9</v>
      </c>
      <c r="G34" s="4">
        <v>433.95</v>
      </c>
      <c r="H34" s="4">
        <v>539.97</v>
      </c>
      <c r="I34" s="4">
        <v>570</v>
      </c>
      <c r="J34" s="4">
        <v>570</v>
      </c>
      <c r="K34" s="4">
        <v>251.85499999999999</v>
      </c>
      <c r="L34" s="4">
        <v>301.3</v>
      </c>
    </row>
    <row r="35" spans="1:12" s="5" customFormat="1" ht="8.5" customHeight="1" x14ac:dyDescent="0.3"/>
    <row r="36" spans="1:12" s="7" customFormat="1" ht="27" customHeight="1" x14ac:dyDescent="0.45">
      <c r="A36" s="12" t="s">
        <v>36</v>
      </c>
    </row>
    <row r="37" spans="1:12" ht="22" customHeight="1" x14ac:dyDescent="0.3">
      <c r="A37" s="1" t="s">
        <v>37</v>
      </c>
      <c r="B37" s="3">
        <f t="shared" ref="B37:J37" si="3">SUM(B22/B6)</f>
        <v>0</v>
      </c>
      <c r="C37" s="3">
        <f t="shared" si="3"/>
        <v>0</v>
      </c>
      <c r="D37" s="3">
        <f t="shared" si="3"/>
        <v>0</v>
      </c>
      <c r="E37" s="3">
        <f t="shared" si="3"/>
        <v>0</v>
      </c>
      <c r="F37" s="3">
        <f t="shared" si="3"/>
        <v>0</v>
      </c>
      <c r="G37" s="3">
        <f t="shared" si="3"/>
        <v>0</v>
      </c>
      <c r="H37" s="3">
        <f t="shared" si="3"/>
        <v>0</v>
      </c>
      <c r="I37" s="3">
        <f t="shared" si="3"/>
        <v>0</v>
      </c>
      <c r="J37" s="3">
        <f t="shared" si="3"/>
        <v>0</v>
      </c>
      <c r="K37" s="3">
        <f>SUM(K22/K6)</f>
        <v>1.3323850078925149E-2</v>
      </c>
      <c r="L37" s="3">
        <f>SUM(L22/L6)</f>
        <v>5.4125752726089077E-2</v>
      </c>
    </row>
    <row r="38" spans="1:12" ht="23.5" customHeight="1" x14ac:dyDescent="0.3">
      <c r="A38" s="1" t="s">
        <v>38</v>
      </c>
      <c r="B38" s="3">
        <f t="shared" ref="B38:J38" si="4">SUM(B14/B6)</f>
        <v>3.1875403486120077E-3</v>
      </c>
      <c r="C38" s="3">
        <f t="shared" si="4"/>
        <v>1.7207126377851833E-3</v>
      </c>
      <c r="D38" s="3">
        <f t="shared" si="4"/>
        <v>0.11359550693954364</v>
      </c>
      <c r="E38" s="3">
        <f t="shared" si="4"/>
        <v>4.7217833947691768E-3</v>
      </c>
      <c r="F38" s="3">
        <f t="shared" si="4"/>
        <v>1.6728863724102431E-2</v>
      </c>
      <c r="G38" s="3">
        <f t="shared" si="4"/>
        <v>2.5085318985395851E-2</v>
      </c>
      <c r="H38" s="3">
        <f t="shared" si="4"/>
        <v>2.5855379188712523E-3</v>
      </c>
      <c r="I38" s="3">
        <f t="shared" si="4"/>
        <v>0</v>
      </c>
      <c r="J38" s="3">
        <f t="shared" si="4"/>
        <v>0</v>
      </c>
      <c r="K38" s="3">
        <f>SUM(K14/K6)</f>
        <v>7.5195477405381591E-3</v>
      </c>
      <c r="L38" s="3">
        <f>SUM(L14/L6)</f>
        <v>2.0040145391417564E-2</v>
      </c>
    </row>
    <row r="39" spans="1:12" ht="26" x14ac:dyDescent="0.3">
      <c r="A39" s="2" t="s">
        <v>39</v>
      </c>
      <c r="B39" s="3">
        <f t="shared" ref="B39:J39" si="5">SUM(B32/B6)</f>
        <v>0</v>
      </c>
      <c r="C39" s="3">
        <f t="shared" si="5"/>
        <v>0</v>
      </c>
      <c r="D39" s="3">
        <f t="shared" si="5"/>
        <v>1.3558574453069866E-3</v>
      </c>
      <c r="E39" s="3">
        <f t="shared" si="5"/>
        <v>2.2099350535369493E-3</v>
      </c>
      <c r="F39" s="3">
        <f t="shared" si="5"/>
        <v>1.3854716252734527E-3</v>
      </c>
      <c r="G39" s="3">
        <f t="shared" si="5"/>
        <v>1.6948501152959264E-3</v>
      </c>
      <c r="H39" s="3">
        <f t="shared" si="5"/>
        <v>2.5777777777777778E-3</v>
      </c>
      <c r="I39" s="3">
        <f t="shared" si="5"/>
        <v>4.0360257868790293E-3</v>
      </c>
      <c r="J39" s="3">
        <f t="shared" si="5"/>
        <v>4.8575992697398448E-3</v>
      </c>
      <c r="K39" s="3">
        <f>SUM(K32/K6)</f>
        <v>1.235325428581917E-2</v>
      </c>
      <c r="L39" s="3">
        <f>SUM(L32/L6)</f>
        <v>4.7481690446481851E-2</v>
      </c>
    </row>
    <row r="40" spans="1:12" ht="39" x14ac:dyDescent="0.3">
      <c r="A40" s="2" t="s">
        <v>42</v>
      </c>
      <c r="B40" s="3">
        <f t="shared" ref="B40:J40" si="6">SUM(B32+B22+B14)</f>
        <v>39.5</v>
      </c>
      <c r="C40" s="3">
        <f t="shared" si="6"/>
        <v>26.85</v>
      </c>
      <c r="D40" s="3">
        <f t="shared" si="6"/>
        <v>1954.633</v>
      </c>
      <c r="E40" s="3">
        <f t="shared" si="6"/>
        <v>78.97999999999999</v>
      </c>
      <c r="F40" s="3">
        <f t="shared" si="6"/>
        <v>281.53300000000002</v>
      </c>
      <c r="G40" s="3">
        <f t="shared" si="6"/>
        <v>348.41</v>
      </c>
      <c r="H40" s="3">
        <f t="shared" si="6"/>
        <v>58.552</v>
      </c>
      <c r="I40" s="3">
        <f t="shared" si="6"/>
        <v>31.928999999999998</v>
      </c>
      <c r="J40" s="3">
        <f t="shared" si="6"/>
        <v>31.928999999999998</v>
      </c>
      <c r="K40" s="3">
        <f>SUM(K32+K22+K14)</f>
        <v>1808.6200000000001</v>
      </c>
      <c r="L40" s="3">
        <f>SUM(L32+L22+L14)</f>
        <v>2242.33</v>
      </c>
    </row>
    <row r="41" spans="1:12" s="9" customFormat="1" ht="39" x14ac:dyDescent="0.3">
      <c r="A41" s="9" t="s">
        <v>40</v>
      </c>
      <c r="B41" s="9">
        <f t="shared" ref="B41:J41" si="7">SUM(B40+B34)</f>
        <v>669.14</v>
      </c>
      <c r="C41" s="9">
        <f t="shared" si="7"/>
        <v>789.60500000000002</v>
      </c>
      <c r="D41" s="9">
        <f t="shared" si="7"/>
        <v>2985.933</v>
      </c>
      <c r="E41" s="9">
        <f t="shared" si="7"/>
        <v>683.98</v>
      </c>
      <c r="F41" s="9">
        <f t="shared" si="7"/>
        <v>1026.433</v>
      </c>
      <c r="G41" s="9">
        <f t="shared" si="7"/>
        <v>782.36</v>
      </c>
      <c r="H41" s="9">
        <f t="shared" si="7"/>
        <v>598.52200000000005</v>
      </c>
      <c r="I41" s="9">
        <f t="shared" si="7"/>
        <v>601.92899999999997</v>
      </c>
      <c r="J41" s="9">
        <f t="shared" si="7"/>
        <v>601.92899999999997</v>
      </c>
      <c r="K41" s="9">
        <f>SUM(K40+K34)</f>
        <v>2060.4749999999999</v>
      </c>
      <c r="L41" s="9">
        <f>SUM(L40+L34)</f>
        <v>2543.63</v>
      </c>
    </row>
    <row r="42" spans="1:12" x14ac:dyDescent="0.3">
      <c r="A42" s="3" t="s">
        <v>43</v>
      </c>
    </row>
  </sheetData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1067F319589B4AB76D5EA3059E8847" ma:contentTypeVersion="16" ma:contentTypeDescription="Create a new document." ma:contentTypeScope="" ma:versionID="168730efd1d101b9f635c572d4808d20">
  <xsd:schema xmlns:xsd="http://www.w3.org/2001/XMLSchema" xmlns:xs="http://www.w3.org/2001/XMLSchema" xmlns:p="http://schemas.microsoft.com/office/2006/metadata/properties" xmlns:ns2="f45a3b99-396a-4396-8edb-1e0601eade05" xmlns:ns3="c5b7ca9f-c70b-41ff-993c-0c7dbd347b7a" targetNamespace="http://schemas.microsoft.com/office/2006/metadata/properties" ma:root="true" ma:fieldsID="82e0647a31b0893768823c90cddc3d02" ns2:_="" ns3:_="">
    <xsd:import namespace="f45a3b99-396a-4396-8edb-1e0601eade05"/>
    <xsd:import namespace="c5b7ca9f-c70b-41ff-993c-0c7dbd347b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a3b99-396a-4396-8edb-1e0601eade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f5ec7dc-3745-4dfa-a099-dbdafcd01c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b7ca9f-c70b-41ff-993c-0c7dbd347b7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543e19-252c-4552-8c6c-06aaf3b44f5f}" ma:internalName="TaxCatchAll" ma:showField="CatchAllData" ma:web="c5b7ca9f-c70b-41ff-993c-0c7dbd347b7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5b7ca9f-c70b-41ff-993c-0c7dbd347b7a" xsi:nil="true"/>
    <lcf76f155ced4ddcb4097134ff3c332f xmlns="f45a3b99-396a-4396-8edb-1e0601eade0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334429-A7C0-4DD1-9FED-D7BE505E21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5a3b99-396a-4396-8edb-1e0601eade05"/>
    <ds:schemaRef ds:uri="c5b7ca9f-c70b-41ff-993c-0c7dbd347b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0EC1CD3-C34D-4FE7-84D4-B41DC3E6752F}">
  <ds:schemaRefs>
    <ds:schemaRef ds:uri="http://schemas.microsoft.com/office/2006/metadata/properties"/>
    <ds:schemaRef ds:uri="http://schemas.microsoft.com/office/infopath/2007/PartnerControls"/>
    <ds:schemaRef ds:uri="c5b7ca9f-c70b-41ff-993c-0c7dbd347b7a"/>
    <ds:schemaRef ds:uri="f45a3b99-396a-4396-8edb-1e0601eade05"/>
  </ds:schemaRefs>
</ds:datastoreItem>
</file>

<file path=customXml/itemProps3.xml><?xml version="1.0" encoding="utf-8"?>
<ds:datastoreItem xmlns:ds="http://schemas.openxmlformats.org/officeDocument/2006/customXml" ds:itemID="{FB921653-AEE4-4FA9-B31B-6DB7793C7A2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Reporting Figures Overview</vt:lpstr>
      <vt:lpstr>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Cicely Abdy Collins</cp:lastModifiedBy>
  <cp:revision/>
  <dcterms:created xsi:type="dcterms:W3CDTF">2022-12-21T17:30:28Z</dcterms:created>
  <dcterms:modified xsi:type="dcterms:W3CDTF">2023-02-14T13:39:14Z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0x010100711067F319589B4AB76D5EA3059E8847</vt:lpwstr>
  </property>
  <property fmtid="{D5CDD505-2E9C-101B-9397-08002B2CF9AE}" pid="3" name="MediaServiceImageTags">
    <vt:lpwstr/>
  </property>
</Properties>
</file>